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<sst xmlns="http://schemas.openxmlformats.org/spreadsheetml/2006/main" count="45" uniqueCount="39">
  <si>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МУП "ПЖРТ"</t>
  </si>
  <si>
    <t xml:space="preserve">ОТЧЕТ о выполнениии договора управления многоквартирным домом по адресу: </t>
  </si>
  <si>
    <t>ул. Победы, дом 22</t>
  </si>
  <si>
    <t xml:space="preserve">площадь дома </t>
  </si>
  <si>
    <t>2953,8 м2</t>
  </si>
  <si>
    <t>период с 01.01.2023г. по 31.12.2023г.</t>
  </si>
  <si>
    <t>Остаток средст на лицевом счете дома</t>
  </si>
  <si>
    <t>Капремонт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</si>
  <si>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</si>
  <si>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</si>
  <si>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</si>
  <si>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</si>
  <si>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</si>
  <si>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</si>
  <si>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</si>
  <si>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</si>
  <si>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</si>
  <si>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</si>
  <si>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  Обращение с ТКО</t>
  </si>
  <si>
    <t xml:space="preserve">         ИТОГО 2023г. </t>
  </si>
  <si>
    <t>Виды жилищных и бытовых услуг</t>
  </si>
  <si>
    <t>Израсходовано</t>
  </si>
  <si>
    <t>2.   Жилищные услуги</t>
  </si>
  <si>
    <t>2.1. Содержание и текущий ремонт жилищного фонда</t>
  </si>
  <si>
    <t>в том числе:</t>
  </si>
  <si>
    <t>Ремонт и обслуживание внутридомового инженерного оборудования (системы отопления, холодного и горячего водоснабжения, водоотведения)</t>
  </si>
  <si>
    <t>Ремонт и обслуживание внутридомового инженерного оборудования (электрооборудования)</t>
  </si>
  <si>
    <t>Ремонт и обслуживание конструктивных элементов жилого дома</t>
  </si>
  <si>
    <t>Проведение аварийно-восстановительных работ</t>
  </si>
  <si>
    <t>Дератизация, дезинсекция</t>
  </si>
  <si>
    <t>Услуги автовышки</t>
  </si>
  <si>
    <t>2.2. Уборка лестничных клеток</t>
  </si>
  <si>
    <t>2.3. Коммунальные услуги для содержания общего имущества</t>
  </si>
  <si>
    <t>2.4. Управление эксплуатацией жилого фонда</t>
  </si>
  <si>
    <t>2.1.6. Взнос на Капитальный ремонт</t>
  </si>
  <si>
    <t>2.2.    Бытовые услуги</t>
  </si>
  <si>
    <t>2.2.1. Антенна (кабельное телевидение)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</si>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</sst>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"/>
    <numFmt numFmtId="167" formatCode="0.0"/>
    <numFmt numFmtId="168" formatCode="0.0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6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left"/>
      <protection/>
    </xf>
    <xf numFmtId="164" fontId="1" fillId="0" borderId="10" xfId="55" applyBorder="1">
      <alignment/>
      <protection/>
    </xf>
    <xf numFmtId="164" fontId="1" fillId="0" borderId="11" xfId="55" applyFont="1" applyBorder="1" applyAlignment="1">
      <alignment horizontal="left"/>
      <protection/>
    </xf>
    <xf numFmtId="164" fontId="1" fillId="0" borderId="11" xfId="55" applyNumberFormat="1" applyBorder="1">
      <alignment/>
      <protection/>
    </xf>
    <xf numFmtId="164" fontId="1" fillId="0" borderId="12" xfId="55" applyFont="1" applyBorder="1" applyAlignment="1">
      <alignment horizontal="center"/>
      <protection/>
    </xf>
    <xf numFmtId="164" fontId="19" fillId="0" borderId="10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6" fontId="1" fillId="0" borderId="0" xfId="55" applyNumberFormat="1">
      <alignment/>
      <protection/>
    </xf>
    <xf numFmtId="164" fontId="1" fillId="0" borderId="12" xfId="55" applyFont="1" applyBorder="1">
      <alignment/>
      <protection/>
    </xf>
    <xf numFmtId="166" fontId="21" fillId="0" borderId="10" xfId="55" applyNumberFormat="1" applyFont="1" applyBorder="1">
      <alignment/>
      <protection/>
    </xf>
    <xf numFmtId="164" fontId="1" fillId="0" borderId="13" xfId="55" applyBorder="1" applyAlignment="1">
      <alignment horizontal="right"/>
      <protection/>
    </xf>
    <xf numFmtId="166" fontId="1" fillId="2" borderId="11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6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6" fontId="1" fillId="2" borderId="15" xfId="55" applyNumberFormat="1" applyFont="1" applyFill="1" applyBorder="1">
      <alignment/>
      <protection/>
    </xf>
    <xf numFmtId="166" fontId="21" fillId="2" borderId="10" xfId="55" applyNumberFormat="1" applyFont="1" applyFill="1" applyBorder="1">
      <alignment/>
      <protection/>
    </xf>
    <xf numFmtId="164" fontId="1" fillId="0" borderId="12" xfId="55" applyFont="1" applyFill="1" applyBorder="1" applyAlignment="1">
      <alignment horizontal="left"/>
      <protection/>
    </xf>
    <xf numFmtId="164" fontId="21" fillId="0" borderId="10" xfId="55" applyFont="1" applyBorder="1">
      <alignment/>
      <protection/>
    </xf>
    <xf numFmtId="166" fontId="21" fillId="2" borderId="12" xfId="55" applyNumberFormat="1" applyFont="1" applyFill="1" applyBorder="1">
      <alignment/>
      <protection/>
    </xf>
    <xf numFmtId="167" fontId="19" fillId="0" borderId="0" xfId="55" applyNumberFormat="1" applyFont="1" applyAlignment="1">
      <alignment horizontal="center"/>
      <protection/>
    </xf>
    <xf numFmtId="164" fontId="1" fillId="0" borderId="11" xfId="55" applyBorder="1" applyAlignment="1">
      <alignment horizontal="right"/>
      <protection/>
    </xf>
    <xf numFmtId="166" fontId="1" fillId="0" borderId="13" xfId="55" applyNumberFormat="1" applyBorder="1">
      <alignment/>
      <protection/>
    </xf>
    <xf numFmtId="166" fontId="1" fillId="0" borderId="11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6" fontId="1" fillId="0" borderId="0" xfId="55" applyNumberFormat="1" applyBorder="1">
      <alignment/>
      <protection/>
    </xf>
    <xf numFmtId="164" fontId="1" fillId="0" borderId="10" xfId="55" applyFont="1" applyBorder="1" applyAlignment="1">
      <alignment horizontal="center"/>
      <protection/>
    </xf>
    <xf numFmtId="164" fontId="19" fillId="0" borderId="0" xfId="55" applyFont="1" applyFill="1" applyBorder="1" applyAlignment="1">
      <alignment horizontal="left"/>
      <protection/>
    </xf>
    <xf numFmtId="166" fontId="1" fillId="0" borderId="16" xfId="55" applyNumberFormat="1" applyBorder="1">
      <alignment/>
      <protection/>
    </xf>
    <xf numFmtId="164" fontId="1" fillId="0" borderId="10" xfId="55" applyFont="1" applyBorder="1">
      <alignment/>
      <protection/>
    </xf>
    <xf numFmtId="166" fontId="21" fillId="0" borderId="12" xfId="55" applyNumberFormat="1" applyFont="1" applyBorder="1">
      <alignment/>
      <protection/>
    </xf>
    <xf numFmtId="166" fontId="1" fillId="2" borderId="13" xfId="55" applyNumberFormat="1" applyFill="1" applyBorder="1">
      <alignment/>
      <protection/>
    </xf>
    <xf numFmtId="164" fontId="19" fillId="0" borderId="11" xfId="55" applyFont="1" applyBorder="1" applyAlignment="1">
      <alignment horizontal="center"/>
      <protection/>
    </xf>
    <xf numFmtId="166" fontId="1" fillId="2" borderId="17" xfId="55" applyNumberFormat="1" applyFill="1" applyBorder="1">
      <alignment/>
      <protection/>
    </xf>
    <xf numFmtId="164" fontId="22" fillId="0" borderId="18" xfId="55" applyFont="1" applyBorder="1" applyAlignment="1">
      <alignment horizontal="left" wrapText="1"/>
      <protection/>
    </xf>
    <xf numFmtId="166" fontId="1" fillId="2" borderId="19" xfId="55" applyNumberFormat="1" applyFill="1" applyBorder="1">
      <alignment/>
      <protection/>
    </xf>
    <xf numFmtId="166" fontId="1" fillId="2" borderId="18" xfId="55" applyNumberFormat="1" applyFill="1" applyBorder="1">
      <alignment/>
      <protection/>
    </xf>
    <xf numFmtId="164" fontId="22" fillId="0" borderId="18" xfId="55" applyFont="1" applyBorder="1" applyAlignment="1">
      <alignment horizontal="left"/>
      <protection/>
    </xf>
    <xf numFmtId="164" fontId="0" fillId="0" borderId="18" xfId="0" applyBorder="1" applyAlignment="1">
      <alignment/>
    </xf>
    <xf numFmtId="168" fontId="0" fillId="0" borderId="20" xfId="0" applyNumberFormat="1" applyBorder="1" applyAlignment="1">
      <alignment/>
    </xf>
    <xf numFmtId="164" fontId="22" fillId="0" borderId="10" xfId="55" applyFont="1" applyBorder="1" applyAlignment="1">
      <alignment horizontal="left"/>
      <protection/>
    </xf>
    <xf numFmtId="164" fontId="0" fillId="0" borderId="12" xfId="0" applyBorder="1" applyAlignment="1">
      <alignment/>
    </xf>
    <xf numFmtId="164" fontId="0" fillId="0" borderId="10" xfId="0" applyBorder="1" applyAlignment="1">
      <alignment/>
    </xf>
    <xf numFmtId="168" fontId="0" fillId="0" borderId="21" xfId="0" applyNumberFormat="1" applyBorder="1" applyAlignment="1">
      <alignment/>
    </xf>
    <xf numFmtId="166" fontId="1" fillId="0" borderId="17" xfId="55" applyNumberFormat="1" applyBorder="1">
      <alignment/>
      <protection/>
    </xf>
    <xf numFmtId="166" fontId="1" fillId="0" borderId="0" xfId="55" applyNumberFormat="1" applyFont="1" applyFill="1" applyBorder="1">
      <alignment/>
      <protection/>
    </xf>
    <xf numFmtId="166" fontId="1" fillId="0" borderId="16" xfId="55" applyNumberFormat="1" applyFont="1" applyBorder="1">
      <alignment/>
      <protection/>
    </xf>
    <xf numFmtId="166" fontId="1" fillId="0" borderId="0" xfId="55" applyNumberFormat="1" applyFill="1" applyBorder="1">
      <alignment/>
      <protection/>
    </xf>
    <xf numFmtId="164" fontId="1" fillId="0" borderId="0" xfId="55" applyFill="1">
      <alignment/>
      <protection/>
    </xf>
    <xf numFmtId="164" fontId="1" fillId="0" borderId="16" xfId="55" applyBorder="1">
      <alignment/>
      <protection/>
    </xf>
    <xf numFmtId="166" fontId="21" fillId="0" borderId="21" xfId="55" applyNumberFormat="1" applyFont="1" applyBorder="1">
      <alignment/>
      <protection/>
    </xf>
    <xf numFmtId="164" fontId="19" fillId="0" borderId="12" xfId="55" applyFont="1" applyBorder="1">
      <alignment/>
      <protection/>
    </xf>
    <xf numFmtId="164" fontId="1" fillId="0" borderId="22" xfId="55" applyBorder="1">
      <alignment/>
      <protection/>
    </xf>
    <xf numFmtId="166" fontId="21" fillId="0" borderId="22" xfId="55" applyNumberFormat="1" applyFont="1" applyBorder="1" applyAlignment="1">
      <alignment horizontal="right"/>
      <protection/>
    </xf>
    <xf numFmtId="164" fontId="1" fillId="0" borderId="0" xfId="55" applyFont="1" applyBorder="1">
      <alignment/>
      <protection/>
    </xf>
    <xf numFmtId="164" fontId="23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1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3.625" style="0" customWidth="1"/>
    <col min="2" max="2" width="61.25390625" style="0" customWidth="1"/>
    <col min="3" max="3" width="22.7539062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2.75">
      <c r="B4" s="7" t="s">
        <v>5</v>
      </c>
      <c r="C4" s="2"/>
      <c r="D4" s="2"/>
      <c r="E4" s="2"/>
    </row>
    <row r="5" spans="2:5" ht="12.75">
      <c r="B5" s="8" t="s">
        <v>6</v>
      </c>
      <c r="C5" s="9"/>
      <c r="D5" s="2"/>
      <c r="E5" s="2"/>
    </row>
    <row r="6" spans="2:5" ht="12.75">
      <c r="B6" s="10" t="s">
        <v>7</v>
      </c>
      <c r="C6" s="11">
        <f>22042.08-0.01</f>
        <v>22042.070000000003</v>
      </c>
      <c r="D6" s="2"/>
      <c r="E6" s="2"/>
    </row>
    <row r="7" spans="2:5" ht="12.75">
      <c r="B7" s="12" t="s">
        <v>8</v>
      </c>
      <c r="C7" s="13" t="s">
        <v>9</v>
      </c>
      <c r="D7" s="13" t="s">
        <v>10</v>
      </c>
      <c r="E7" s="1" t="s">
        <v>11</v>
      </c>
    </row>
    <row r="8" spans="2:5" ht="12.75">
      <c r="B8" s="14"/>
      <c r="C8" s="15" t="s">
        <v>12</v>
      </c>
      <c r="D8" s="15" t="s">
        <v>12</v>
      </c>
      <c r="E8" s="2"/>
    </row>
    <row r="9" spans="2:5" ht="12.75">
      <c r="B9" s="16" t="s">
        <v>13</v>
      </c>
      <c r="C9" s="17">
        <f>SUM(C10:C18)</f>
        <v>0</v>
      </c>
      <c r="D9" s="17">
        <f>SUM(D10:D18)</f>
        <v>32831.05</v>
      </c>
      <c r="E9" s="2"/>
    </row>
    <row r="10" spans="2:5" ht="15">
      <c r="B10" s="18" t="s">
        <v>14</v>
      </c>
      <c r="C10" s="19">
        <v>0</v>
      </c>
      <c r="D10" s="19">
        <v>4502.03</v>
      </c>
      <c r="E10" s="2"/>
    </row>
    <row r="11" spans="2:5" ht="12.75">
      <c r="B11" s="20"/>
      <c r="C11" s="21"/>
      <c r="D11" s="21"/>
      <c r="E11" s="2"/>
    </row>
    <row r="12" spans="2:5" ht="15">
      <c r="B12" s="22" t="s">
        <v>15</v>
      </c>
      <c r="C12" s="23">
        <v>0</v>
      </c>
      <c r="D12" s="23">
        <v>0</v>
      </c>
      <c r="E12" s="2"/>
    </row>
    <row r="13" spans="2:5" ht="12.75">
      <c r="B13" s="24"/>
      <c r="C13" s="25"/>
      <c r="D13" s="25"/>
      <c r="E13" s="2"/>
    </row>
    <row r="14" spans="2:5" ht="15">
      <c r="B14" s="18" t="s">
        <v>16</v>
      </c>
      <c r="C14" s="26">
        <v>0</v>
      </c>
      <c r="D14" s="26">
        <v>3860.06</v>
      </c>
      <c r="E14" s="2"/>
    </row>
    <row r="15" spans="2:5" ht="12.75">
      <c r="B15" s="20"/>
      <c r="C15" s="21"/>
      <c r="D15" s="21"/>
      <c r="E15" s="2"/>
    </row>
    <row r="16" spans="2:5" ht="15">
      <c r="B16" s="18" t="s">
        <v>17</v>
      </c>
      <c r="C16" s="26">
        <v>0</v>
      </c>
      <c r="D16" s="26">
        <v>16010.42</v>
      </c>
      <c r="E16" s="2"/>
    </row>
    <row r="17" spans="2:5" ht="12.75">
      <c r="B17" s="24"/>
      <c r="C17" s="21"/>
      <c r="D17" s="21"/>
      <c r="E17" s="2"/>
    </row>
    <row r="18" spans="2:5" ht="15">
      <c r="B18" s="27" t="s">
        <v>18</v>
      </c>
      <c r="C18" s="26">
        <v>0</v>
      </c>
      <c r="D18" s="26">
        <v>8458.54</v>
      </c>
      <c r="E18" s="2"/>
    </row>
    <row r="19" spans="2:5" ht="12.75">
      <c r="B19" s="20"/>
      <c r="C19" s="21"/>
      <c r="D19" s="21"/>
      <c r="E19" s="2"/>
    </row>
    <row r="20" spans="2:5" ht="15">
      <c r="B20" s="28" t="s">
        <v>19</v>
      </c>
      <c r="C20" s="29">
        <f>C9+C43</f>
        <v>771954.43</v>
      </c>
      <c r="D20" s="26">
        <f>D9+D43</f>
        <v>580315.6100000001</v>
      </c>
      <c r="E20" s="30">
        <f>D20/C20*100</f>
        <v>75.17485326173983</v>
      </c>
    </row>
    <row r="21" spans="2:5" ht="12.75">
      <c r="B21" s="31"/>
      <c r="C21" s="32"/>
      <c r="D21" s="33"/>
      <c r="E21" s="2"/>
    </row>
    <row r="22" spans="2:5" ht="12.75">
      <c r="B22" s="34"/>
      <c r="C22" s="35"/>
      <c r="D22" s="36"/>
      <c r="E22" s="36"/>
    </row>
    <row r="23" spans="2:5" ht="12.75">
      <c r="B23" s="37" t="s">
        <v>20</v>
      </c>
      <c r="C23" s="13" t="s">
        <v>9</v>
      </c>
      <c r="D23" s="13" t="s">
        <v>10</v>
      </c>
      <c r="E23" s="13" t="s">
        <v>21</v>
      </c>
    </row>
    <row r="24" spans="2:5" ht="12.75">
      <c r="B24" s="11"/>
      <c r="C24" s="15" t="s">
        <v>12</v>
      </c>
      <c r="D24" s="15" t="s">
        <v>12</v>
      </c>
      <c r="E24" s="15" t="s">
        <v>12</v>
      </c>
    </row>
    <row r="25" spans="2:5" ht="12.75">
      <c r="B25" s="38" t="s">
        <v>22</v>
      </c>
      <c r="C25" s="17"/>
      <c r="D25" s="17"/>
      <c r="E25" s="39"/>
    </row>
    <row r="26" spans="2:5" ht="15">
      <c r="B26" s="40" t="s">
        <v>23</v>
      </c>
      <c r="C26" s="41">
        <f>327341.58+218227.72</f>
        <v>545569.3</v>
      </c>
      <c r="D26" s="19">
        <f>232434.19+154956.13</f>
        <v>387390.32</v>
      </c>
      <c r="E26" s="19">
        <f>SUM(E29:E33)</f>
        <v>545690.7679999999</v>
      </c>
    </row>
    <row r="27" spans="2:5" ht="12.75">
      <c r="B27" s="31"/>
      <c r="C27" s="42"/>
      <c r="D27" s="21"/>
      <c r="E27" s="21"/>
    </row>
    <row r="28" spans="2:5" ht="12.75">
      <c r="B28" s="43" t="s">
        <v>24</v>
      </c>
      <c r="C28" s="42"/>
      <c r="D28" s="21"/>
      <c r="E28" s="44"/>
    </row>
    <row r="29" spans="2:5" ht="36">
      <c r="B29" s="45" t="s">
        <v>25</v>
      </c>
      <c r="C29" s="46"/>
      <c r="D29" s="47"/>
      <c r="E29" s="47">
        <f>30000+10000+43000+54569.23-70000+140000-33000+23000</f>
        <v>197569.23</v>
      </c>
    </row>
    <row r="30" spans="2:5" ht="24">
      <c r="B30" s="45" t="s">
        <v>26</v>
      </c>
      <c r="C30" s="46"/>
      <c r="D30" s="47"/>
      <c r="E30" s="47">
        <f>5000+30000+35254.11-20000+84000-11000+23000</f>
        <v>146254.11</v>
      </c>
    </row>
    <row r="31" spans="2:5" ht="12.75">
      <c r="B31" s="45" t="s">
        <v>27</v>
      </c>
      <c r="C31" s="46"/>
      <c r="D31" s="47"/>
      <c r="E31" s="47">
        <f>10000+17000+15000+35655.42+64000-22000+23300</f>
        <v>142955.41999999998</v>
      </c>
    </row>
    <row r="32" spans="2:5" ht="12.75">
      <c r="B32" s="48" t="s">
        <v>28</v>
      </c>
      <c r="C32" s="49"/>
      <c r="D32" s="49"/>
      <c r="E32" s="50">
        <f>2953.8*0.68*12</f>
        <v>24103.008</v>
      </c>
    </row>
    <row r="33" spans="2:5" ht="14.25">
      <c r="B33" s="51" t="s">
        <v>29</v>
      </c>
      <c r="C33" s="52"/>
      <c r="D33" s="53"/>
      <c r="E33" s="54">
        <v>34809</v>
      </c>
    </row>
    <row r="34" spans="2:5" ht="14.25">
      <c r="B34" s="51" t="s">
        <v>30</v>
      </c>
      <c r="C34" s="52"/>
      <c r="D34" s="53"/>
      <c r="E34" s="54">
        <v>5600</v>
      </c>
    </row>
    <row r="35" spans="2:5" ht="15">
      <c r="B35" s="40" t="s">
        <v>31</v>
      </c>
      <c r="C35" s="29">
        <v>80825.08</v>
      </c>
      <c r="D35" s="26">
        <v>57391.16</v>
      </c>
      <c r="E35" s="26">
        <f>C35</f>
        <v>80825.08</v>
      </c>
    </row>
    <row r="36" spans="2:5" ht="12.75">
      <c r="B36" s="31"/>
      <c r="C36" s="42"/>
      <c r="D36" s="21"/>
      <c r="E36" s="21"/>
    </row>
    <row r="37" spans="2:5" ht="15">
      <c r="B37" s="40" t="s">
        <v>32</v>
      </c>
      <c r="C37" s="29">
        <f>7973.23+42328.68</f>
        <v>50301.91</v>
      </c>
      <c r="D37" s="26">
        <f>5516.3+29547.2</f>
        <v>35063.5</v>
      </c>
      <c r="E37" s="26">
        <f>C37</f>
        <v>50301.91</v>
      </c>
    </row>
    <row r="38" spans="2:5" ht="12.75">
      <c r="B38" s="31"/>
      <c r="C38" s="42"/>
      <c r="D38" s="21"/>
      <c r="E38" s="21"/>
    </row>
    <row r="39" spans="2:5" ht="15">
      <c r="B39" s="40" t="s">
        <v>33</v>
      </c>
      <c r="C39" s="29">
        <v>95258.13</v>
      </c>
      <c r="D39" s="26">
        <v>67639.58</v>
      </c>
      <c r="E39" s="26">
        <f>C39</f>
        <v>95258.13</v>
      </c>
    </row>
    <row r="40" spans="2:5" ht="12.75">
      <c r="B40" s="31"/>
      <c r="C40" s="42"/>
      <c r="D40" s="21"/>
      <c r="E40" s="21"/>
    </row>
    <row r="41" spans="2:5" ht="15" hidden="1">
      <c r="B41" s="9" t="s">
        <v>34</v>
      </c>
      <c r="C41" s="29">
        <v>0</v>
      </c>
      <c r="D41" s="26">
        <v>0</v>
      </c>
      <c r="E41" s="26">
        <v>0</v>
      </c>
    </row>
    <row r="42" spans="2:5" ht="12.75" hidden="1">
      <c r="B42" s="31"/>
      <c r="C42" s="42"/>
      <c r="D42" s="21"/>
      <c r="E42" s="55"/>
    </row>
    <row r="43" spans="2:5" ht="12.75">
      <c r="B43" s="34"/>
      <c r="C43" s="56">
        <f>SUM(C26:C41)+0.01</f>
        <v>771954.43</v>
      </c>
      <c r="D43" s="56">
        <f>SUM(D26:D41)</f>
        <v>547484.56</v>
      </c>
      <c r="E43" s="57">
        <f>SUM(E26:E41)-E26</f>
        <v>777675.888</v>
      </c>
    </row>
    <row r="44" spans="2:5" ht="12.75" hidden="1">
      <c r="B44" s="34"/>
      <c r="C44" s="58"/>
      <c r="D44" s="58"/>
      <c r="E44" s="39"/>
    </row>
    <row r="45" spans="2:5" ht="12.75" hidden="1">
      <c r="B45" s="38" t="s">
        <v>35</v>
      </c>
      <c r="C45" s="59"/>
      <c r="D45" s="59"/>
      <c r="E45" s="60"/>
    </row>
    <row r="46" spans="2:5" ht="15" hidden="1">
      <c r="B46" s="9" t="s">
        <v>36</v>
      </c>
      <c r="C46" s="29">
        <v>0</v>
      </c>
      <c r="D46" s="26">
        <v>0</v>
      </c>
      <c r="E46" s="61">
        <v>0</v>
      </c>
    </row>
    <row r="47" spans="2:5" ht="12.75" hidden="1">
      <c r="B47" s="31"/>
      <c r="C47" s="32"/>
      <c r="D47" s="33"/>
      <c r="E47" s="55"/>
    </row>
    <row r="48" spans="2:5" ht="15">
      <c r="B48" s="62" t="s">
        <v>37</v>
      </c>
      <c r="C48" s="63"/>
      <c r="D48" s="63"/>
      <c r="E48" s="64">
        <v>2729289.1</v>
      </c>
    </row>
    <row r="49" spans="2:5" ht="12.75">
      <c r="B49" s="65"/>
      <c r="C49" s="35"/>
      <c r="D49" s="35"/>
      <c r="E49" s="35"/>
    </row>
    <row r="51" ht="12.75">
      <c r="B51" s="66" t="s">
        <v>38</v>
      </c>
    </row>
  </sheetData>
  <sheetProtection selectLockedCells="1" selectUnlockedCells="1"/>
  <printOptions/>
  <pageMargins left="0.75" right="0.75" top="0.3201388888888889" bottom="0.3298611111111111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2020-03-18T10:19:30Z</cp:lastPrinted>
  <dcterms:created xsi:type="dcterms:W3CDTF">2014-07-25T10:38:59Z</dcterms:created>
  <dcterms:modified xsi:type="dcterms:W3CDTF">2024-02-13T09:42:23Z</dcterms:modified>
  <cp:category/>
  <cp:version/>
  <cp:contentType/>
  <cp:contentStatus/>
  <cp:revision>7</cp:revision>
</cp:coreProperties>
</file>