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<sst xmlns="http://schemas.openxmlformats.org/spreadsheetml/2006/main" count="45" uniqueCount="39">
  <si>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МУП "ПЖРТ"</t>
  </si>
  <si>
    <t xml:space="preserve">ОТЧЕТ о выполнениии договора управления многоквартирным домом по адресу: </t>
  </si>
  <si>
    <t>ул. Долонина, дом 2</t>
  </si>
  <si>
    <t xml:space="preserve">площадь дома </t>
  </si>
  <si>
    <t>4632,8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</si>
  <si>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</si>
  <si>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</si>
  <si>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</si>
  <si>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</si>
  <si>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</si>
  <si>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</si>
  <si>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</si>
  <si>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</si>
  <si>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t>1.2.  Подогрев воды</t>
  </si>
  <si>
    <t xml:space="preserve">1.3.    Водоотведение </t>
  </si>
  <si>
    <t>1.4.    Отопление</t>
  </si>
  <si>
    <t>1.5.    Обращение с ТКО</t>
  </si>
  <si>
    <t xml:space="preserve">         ИТОГО за 2023г.</t>
  </si>
  <si>
    <t>Виды жилищных и бытовых услуг</t>
  </si>
  <si>
    <t>Израсходовано</t>
  </si>
  <si>
    <t>2.  Жилищные услуги</t>
  </si>
  <si>
    <t>2.1. Содержание и текущий ремонт жилищного фонда</t>
  </si>
  <si>
    <t>в том числе:</t>
  </si>
  <si>
    <t>Ремонт и обслуживание внутридомового инженерного оборудования (холодного и горячего водоснабжения, водоотведения)</t>
  </si>
  <si>
    <t>Благоустройство и обеспечение санитарного состояния жилого здания и придомовой территории (уборка придомовой территории, вывоз и утилизация крупногабаритного мусора)</t>
  </si>
  <si>
    <t>Ремонт и обслуживание конструктивных элементов жилого дома</t>
  </si>
  <si>
    <t>Обслуживание приборов учета тепловой энергии</t>
  </si>
  <si>
    <t>Проведение аварийно-восстановительных работ</t>
  </si>
  <si>
    <t>Промывка теплообменника, установка водонагревателя</t>
  </si>
  <si>
    <t>Дератизация и дезинсекция</t>
  </si>
  <si>
    <t>Ремонт межпанельных швов</t>
  </si>
  <si>
    <t>Техническое обследование кровли</t>
  </si>
  <si>
    <t>Установка ограждения на продухи</t>
  </si>
  <si>
    <t>Ремонт кровли козырьков</t>
  </si>
  <si>
    <t>2.2. Уборка лестничных клеток</t>
  </si>
  <si>
    <t>2.3. Коммунальные услуги для содержания общего имущества</t>
  </si>
  <si>
    <t>2.4.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</si>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</sst>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i/>
      <sz val="9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6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16" xfId="55" applyNumberFormat="1" applyBorder="1">
      <alignment/>
      <protection/>
    </xf>
    <xf numFmtId="164" fontId="1" fillId="0" borderId="11" xfId="55" applyFont="1" applyBorder="1" applyAlignment="1">
      <alignment horizontal="left"/>
      <protection/>
    </xf>
    <xf numFmtId="165" fontId="21" fillId="0" borderId="10" xfId="55" applyNumberFormat="1" applyFont="1" applyBorder="1">
      <alignment/>
      <protection/>
    </xf>
    <xf numFmtId="165" fontId="22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1" fillId="0" borderId="13" xfId="55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0" borderId="17" xfId="55" applyNumberFormat="1" applyBorder="1">
      <alignment/>
      <protection/>
    </xf>
    <xf numFmtId="164" fontId="19" fillId="0" borderId="13" xfId="55" applyFont="1" applyBorder="1" applyAlignment="1">
      <alignment horizontal="center"/>
      <protection/>
    </xf>
    <xf numFmtId="164" fontId="23" fillId="0" borderId="18" xfId="55" applyFont="1" applyBorder="1" applyAlignment="1">
      <alignment horizontal="left" wrapText="1"/>
      <protection/>
    </xf>
    <xf numFmtId="165" fontId="1" fillId="2" borderId="19" xfId="55" applyNumberFormat="1" applyFill="1" applyBorder="1">
      <alignment/>
      <protection/>
    </xf>
    <xf numFmtId="165" fontId="1" fillId="2" borderId="18" xfId="55" applyNumberFormat="1" applyFill="1" applyBorder="1">
      <alignment/>
      <protection/>
    </xf>
    <xf numFmtId="165" fontId="1" fillId="0" borderId="20" xfId="55" applyNumberFormat="1" applyBorder="1">
      <alignment/>
      <protection/>
    </xf>
    <xf numFmtId="164" fontId="24" fillId="0" borderId="18" xfId="55" applyFont="1" applyBorder="1" applyAlignment="1">
      <alignment horizontal="left" wrapText="1"/>
      <protection/>
    </xf>
    <xf numFmtId="164" fontId="24" fillId="0" borderId="13" xfId="55" applyFont="1" applyBorder="1" applyAlignment="1">
      <alignment horizontal="left"/>
      <protection/>
    </xf>
    <xf numFmtId="165" fontId="21" fillId="2" borderId="14" xfId="55" applyNumberFormat="1" applyFont="1" applyFill="1" applyBorder="1">
      <alignment/>
      <protection/>
    </xf>
    <xf numFmtId="165" fontId="21" fillId="0" borderId="16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21" fillId="2" borderId="19" xfId="55" applyNumberFormat="1" applyFont="1" applyFill="1" applyBorder="1">
      <alignment/>
      <protection/>
    </xf>
    <xf numFmtId="165" fontId="21" fillId="2" borderId="18" xfId="55" applyNumberFormat="1" applyFont="1" applyFill="1" applyBorder="1">
      <alignment/>
      <protection/>
    </xf>
    <xf numFmtId="165" fontId="21" fillId="2" borderId="12" xfId="55" applyNumberFormat="1" applyFont="1" applyFill="1" applyBorder="1">
      <alignment/>
      <protection/>
    </xf>
    <xf numFmtId="165" fontId="21" fillId="2" borderId="13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4" fontId="19" fillId="0" borderId="19" xfId="55" applyFont="1" applyBorder="1">
      <alignment/>
      <protection/>
    </xf>
    <xf numFmtId="164" fontId="1" fillId="0" borderId="21" xfId="55" applyBorder="1">
      <alignment/>
      <protection/>
    </xf>
    <xf numFmtId="165" fontId="21" fillId="0" borderId="18" xfId="55" applyNumberFormat="1" applyFont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2.50390625" style="0" customWidth="1"/>
    <col min="2" max="2" width="62.25390625" style="0" customWidth="1"/>
    <col min="3" max="3" width="22.75390625" style="0" customWidth="1"/>
    <col min="4" max="4" width="23.87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4.2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SUM(C9:C18)</f>
        <v>0</v>
      </c>
      <c r="D8" s="13">
        <f>SUM(D9:D18)</f>
        <v>53125.659999999996</v>
      </c>
      <c r="E8" s="1"/>
    </row>
    <row r="9" spans="2:5" ht="15">
      <c r="B9" s="14" t="s">
        <v>12</v>
      </c>
      <c r="C9" s="15">
        <v>0</v>
      </c>
      <c r="D9" s="15">
        <f>1467.05+1477.74</f>
        <v>2944.79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13097.97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2339.95</v>
      </c>
      <c r="E13" s="1"/>
    </row>
    <row r="14" spans="2:5" ht="14.2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29937.19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4805.76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C8+C43</f>
        <v>1264758.46</v>
      </c>
      <c r="D19" s="22">
        <f>D8+D43</f>
        <v>1193287.39</v>
      </c>
      <c r="E19" s="26">
        <f>D19/C19*100</f>
        <v>94.34903404401817</v>
      </c>
    </row>
    <row r="20" spans="2:5" ht="12.75">
      <c r="B20" s="27"/>
      <c r="C20" s="28"/>
      <c r="D20" s="29"/>
      <c r="E20" s="2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36"/>
    </row>
    <row r="25" spans="2:6" ht="15">
      <c r="B25" s="37" t="s">
        <v>21</v>
      </c>
      <c r="C25" s="38">
        <f>534284.86+356189.91</f>
        <v>890474.77</v>
      </c>
      <c r="D25" s="15">
        <f>479864.12+319909.42</f>
        <v>799773.54</v>
      </c>
      <c r="E25" s="39">
        <f>SUM(E26:E37)+236.11</f>
        <v>890783.6359999999</v>
      </c>
      <c r="F25" s="40"/>
    </row>
    <row r="26" spans="2:5" ht="12.75">
      <c r="B26" s="41"/>
      <c r="C26" s="42"/>
      <c r="D26" s="17"/>
      <c r="E26" s="43"/>
    </row>
    <row r="27" spans="2:5" ht="12.75">
      <c r="B27" s="44" t="s">
        <v>22</v>
      </c>
      <c r="C27" s="42"/>
      <c r="D27" s="17"/>
      <c r="E27" s="43"/>
    </row>
    <row r="28" spans="2:5" ht="23.25">
      <c r="B28" s="45" t="s">
        <v>23</v>
      </c>
      <c r="C28" s="46"/>
      <c r="D28" s="47"/>
      <c r="E28" s="48">
        <f>156255.13+26000+97000+26000</f>
        <v>305255.13</v>
      </c>
    </row>
    <row r="29" spans="2:5" ht="34.5" customHeight="1">
      <c r="B29" s="45" t="s">
        <v>24</v>
      </c>
      <c r="C29" s="46"/>
      <c r="D29" s="47"/>
      <c r="E29" s="48">
        <f>98522.22+23000+13000+10000+99000+10000+500</f>
        <v>254022.22</v>
      </c>
    </row>
    <row r="30" spans="2:5" ht="14.25">
      <c r="B30" s="45" t="s">
        <v>25</v>
      </c>
      <c r="C30" s="46"/>
      <c r="D30" s="47"/>
      <c r="E30" s="48">
        <f>82802.99+23000+12000+20000+96000+12500</f>
        <v>246302.99</v>
      </c>
    </row>
    <row r="31" spans="2:5" ht="14.25">
      <c r="B31" s="45" t="s">
        <v>26</v>
      </c>
      <c r="C31" s="46"/>
      <c r="D31" s="47"/>
      <c r="E31" s="48">
        <v>26404.8</v>
      </c>
    </row>
    <row r="32" spans="2:5" ht="14.25">
      <c r="B32" s="45" t="s">
        <v>27</v>
      </c>
      <c r="C32" s="46"/>
      <c r="D32" s="47"/>
      <c r="E32" s="48">
        <f>4632.8*0.71*12</f>
        <v>39471.456</v>
      </c>
    </row>
    <row r="33" spans="2:5" ht="14.25" hidden="1">
      <c r="B33" s="45" t="s">
        <v>28</v>
      </c>
      <c r="C33" s="46"/>
      <c r="D33" s="49"/>
      <c r="E33" s="36"/>
    </row>
    <row r="34" spans="2:5" ht="14.25">
      <c r="B34" s="45" t="s">
        <v>29</v>
      </c>
      <c r="C34" s="46"/>
      <c r="D34" s="47"/>
      <c r="E34" s="36">
        <v>19090.93</v>
      </c>
    </row>
    <row r="35" spans="2:5" ht="14.25" hidden="1">
      <c r="B35" s="49" t="s">
        <v>30</v>
      </c>
      <c r="C35" s="46"/>
      <c r="D35" s="47"/>
      <c r="E35" s="36"/>
    </row>
    <row r="36" spans="2:5" ht="14.25" hidden="1">
      <c r="B36" s="49" t="s">
        <v>31</v>
      </c>
      <c r="C36" s="46"/>
      <c r="D36" s="47"/>
      <c r="E36" s="36"/>
    </row>
    <row r="37" spans="2:5" ht="14.25" hidden="1">
      <c r="B37" s="49" t="s">
        <v>32</v>
      </c>
      <c r="C37" s="46"/>
      <c r="D37" s="47"/>
      <c r="E37" s="36"/>
    </row>
    <row r="38" spans="2:5" ht="14.25">
      <c r="B38" s="49" t="s">
        <v>33</v>
      </c>
      <c r="C38" s="46"/>
      <c r="D38" s="47"/>
      <c r="E38" s="36">
        <v>63888.63</v>
      </c>
    </row>
    <row r="39" spans="2:5" ht="15">
      <c r="B39" s="50" t="s">
        <v>34</v>
      </c>
      <c r="C39" s="51">
        <v>131922.19</v>
      </c>
      <c r="D39" s="19">
        <v>118484.97</v>
      </c>
      <c r="E39" s="52">
        <f aca="true" t="shared" si="0" ref="E39:E41">C39</f>
        <v>131922.19</v>
      </c>
    </row>
    <row r="40" spans="2:5" ht="15">
      <c r="B40" s="53" t="s">
        <v>35</v>
      </c>
      <c r="C40" s="54">
        <f>27150.64+26678.75+11207.16+72342.75-50497.52</f>
        <v>86881.78</v>
      </c>
      <c r="D40" s="55">
        <f>23335.53+23856.68+9972.71+61819.79-36724.49</f>
        <v>82260.22</v>
      </c>
      <c r="E40" s="52">
        <f t="shared" si="0"/>
        <v>86881.78</v>
      </c>
    </row>
    <row r="41" spans="2:5" ht="15">
      <c r="B41" s="53" t="s">
        <v>36</v>
      </c>
      <c r="C41" s="56">
        <v>155479.72</v>
      </c>
      <c r="D41" s="57">
        <v>139643</v>
      </c>
      <c r="E41" s="52">
        <f t="shared" si="0"/>
        <v>155479.72</v>
      </c>
    </row>
    <row r="42" spans="2:5" ht="15">
      <c r="B42" s="41"/>
      <c r="C42" s="56"/>
      <c r="D42" s="57"/>
      <c r="E42" s="47"/>
    </row>
    <row r="43" spans="2:5" ht="12.75">
      <c r="B43" s="35"/>
      <c r="C43" s="58">
        <f>SUM(C25:C42)</f>
        <v>1264758.46</v>
      </c>
      <c r="D43" s="58">
        <f>SUM(D25:D42)</f>
        <v>1140161.73</v>
      </c>
      <c r="E43" s="48">
        <f>E25+E39+E40+E41</f>
        <v>1265067.326</v>
      </c>
    </row>
    <row r="44" spans="2:5" ht="15">
      <c r="B44" s="59" t="s">
        <v>37</v>
      </c>
      <c r="C44" s="60"/>
      <c r="D44" s="60"/>
      <c r="E44" s="61">
        <v>995219.88</v>
      </c>
    </row>
    <row r="45" spans="2:5" ht="12.75">
      <c r="B45" s="2"/>
      <c r="C45" s="2"/>
      <c r="D45" s="2"/>
      <c r="E45" s="2"/>
    </row>
    <row r="46" spans="2:5" ht="12.75">
      <c r="B46" s="3" t="s">
        <v>38</v>
      </c>
      <c r="C46" s="2"/>
      <c r="D46" s="2"/>
      <c r="E46" s="2"/>
    </row>
  </sheetData>
  <sheetProtection selectLockedCells="1" selectUnlockedCells="1"/>
  <printOptions/>
  <pageMargins left="0.75" right="0.75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2022-03-15T08:46:57Z</cp:lastPrinted>
  <dcterms:created xsi:type="dcterms:W3CDTF">2014-07-25T10:38:59Z</dcterms:created>
  <dcterms:modified xsi:type="dcterms:W3CDTF">2024-02-13T06:20:54Z</dcterms:modified>
  <cp:category/>
  <cp:version/>
  <cp:contentType/>
  <cp:contentStatus/>
  <cp:revision>10</cp:revision>
</cp:coreProperties>
</file>